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9155" windowHeight="11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Sheet1!$A$1:$E$25</definedName>
  </definedNames>
  <calcPr calcId="145621"/>
</workbook>
</file>

<file path=xl/calcChain.xml><?xml version="1.0" encoding="utf-8"?>
<calcChain xmlns="http://schemas.openxmlformats.org/spreadsheetml/2006/main">
  <c r="B22" i="1" l="1"/>
  <c r="B23" i="1"/>
  <c r="B24" i="1"/>
  <c r="B25" i="1"/>
  <c r="C25" i="1"/>
  <c r="C23" i="1"/>
  <c r="C7" i="2" l="1"/>
  <c r="A14" i="2" l="1"/>
  <c r="A15" i="2"/>
  <c r="A17" i="2"/>
  <c r="A16" i="2" s="1"/>
  <c r="A16" i="1" s="1"/>
  <c r="D17" i="2"/>
  <c r="D17" i="1" s="1"/>
  <c r="E17" i="2"/>
  <c r="E17" i="1" s="1"/>
  <c r="A13" i="2"/>
  <c r="A12" i="1"/>
  <c r="D12" i="1"/>
  <c r="E12" i="1"/>
  <c r="C13" i="1"/>
  <c r="D13" i="1"/>
  <c r="E13" i="1"/>
  <c r="A14" i="1"/>
  <c r="D14" i="1"/>
  <c r="E14" i="1"/>
  <c r="A15" i="1"/>
  <c r="C15" i="1"/>
  <c r="D15" i="1"/>
  <c r="E15" i="1"/>
  <c r="D16" i="1"/>
  <c r="E16" i="1"/>
  <c r="A18" i="1"/>
  <c r="D18" i="1"/>
  <c r="E18" i="1"/>
  <c r="A19" i="1"/>
  <c r="D19" i="1"/>
  <c r="E19" i="1"/>
  <c r="D11" i="1"/>
  <c r="E11" i="1"/>
  <c r="A11" i="1"/>
  <c r="C6" i="2"/>
  <c r="D18" i="2" s="1"/>
  <c r="D19" i="2" s="1"/>
  <c r="C5" i="2"/>
  <c r="C15" i="2" s="1"/>
  <c r="C4" i="2"/>
  <c r="C12" i="2" s="1"/>
  <c r="C12" i="1" s="1"/>
  <c r="D15" i="2"/>
  <c r="D16" i="2" s="1"/>
  <c r="A17" i="1" l="1"/>
  <c r="C18" i="2"/>
  <c r="C11" i="2"/>
  <c r="C11" i="1" s="1"/>
  <c r="C14" i="2"/>
  <c r="A13" i="1"/>
  <c r="C13" i="2"/>
  <c r="C23" i="2" s="1"/>
  <c r="C25" i="2" s="1"/>
  <c r="C14" i="1" l="1"/>
  <c r="C24" i="2"/>
  <c r="C24" i="1" s="1"/>
  <c r="C17" i="2"/>
  <c r="C17" i="1" s="1"/>
  <c r="C22" i="2"/>
  <c r="C22" i="1" s="1"/>
  <c r="C16" i="2"/>
  <c r="C16" i="1" s="1"/>
  <c r="C19" i="2"/>
  <c r="C19" i="1" s="1"/>
  <c r="C18" i="1"/>
</calcChain>
</file>

<file path=xl/sharedStrings.xml><?xml version="1.0" encoding="utf-8"?>
<sst xmlns="http://schemas.openxmlformats.org/spreadsheetml/2006/main" count="54" uniqueCount="28">
  <si>
    <t>Shoe Shelf Bench</t>
  </si>
  <si>
    <t>Overall Length</t>
  </si>
  <si>
    <t>Overall Height</t>
  </si>
  <si>
    <t>Overall Depth</t>
  </si>
  <si>
    <t>Component</t>
  </si>
  <si>
    <t>A</t>
  </si>
  <si>
    <t>Length (Inches)</t>
  </si>
  <si>
    <t>Width (inches)</t>
  </si>
  <si>
    <t>Thickness (inches)</t>
  </si>
  <si>
    <t>B</t>
  </si>
  <si>
    <t>C</t>
  </si>
  <si>
    <t>Quantity</t>
  </si>
  <si>
    <t>D</t>
  </si>
  <si>
    <t>Number of columns</t>
  </si>
  <si>
    <t>E</t>
  </si>
  <si>
    <t>Cut List</t>
  </si>
  <si>
    <t>F</t>
  </si>
  <si>
    <t>G</t>
  </si>
  <si>
    <t>H</t>
  </si>
  <si>
    <t>J</t>
  </si>
  <si>
    <t>inches</t>
  </si>
  <si>
    <t>Fill in green with your measurements</t>
  </si>
  <si>
    <t>L</t>
  </si>
  <si>
    <t>K</t>
  </si>
  <si>
    <t>Face Frame Spacing</t>
  </si>
  <si>
    <t>M</t>
  </si>
  <si>
    <t>N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</si>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</sst>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6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3AA7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663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3" fontId="0" fillId="0" borderId="0" xfId="0" applyNumberFormat="1"/>
    <xf numFmtId="1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3" fontId="0" fillId="2" borderId="0" xfId="0" applyNumberFormat="1" applyFill="1" applyAlignment="1">
      <alignment horizontal="center"/>
    </xf>
    <xf numFmtId="13" fontId="0" fillId="0" borderId="0" xfId="0" applyNumberFormat="1" applyFill="1" applyAlignment="1">
      <alignment horizontal="center"/>
    </xf>
    <xf numFmtId="0" fontId="0" fillId="0" borderId="0" xfId="0" applyProtection="1"/>
    <xf numFmtId="13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3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3" fontId="0" fillId="0" borderId="0" xfId="0" applyNumberFormat="1" applyAlignment="1"/>
    <xf numFmtId="0" fontId="0" fillId="0" borderId="0" xfId="0" applyFill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993300"/>
      <color rgb="FFB3AA7B"/>
      <color rgb="FF00FF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4" sqref="C4"/>
    </sheetView>
  </sheetViews>
  <sheetFormatPr defaultRowHeight="15" x14ac:dyDescent="0.25"/>
  <cols>
    <col min="2" max="2" width="18.42578125" customWidth="1"/>
    <col min="3" max="4" width="17.28515625" customWidth="1"/>
    <col min="5" max="5" width="19.28515625" customWidth="1"/>
  </cols>
  <sheetData>
    <row r="1" spans="1:5" x14ac:dyDescent="0.25">
      <c r="A1" s="15" t="s">
        <v>0</v>
      </c>
      <c r="B1" s="15"/>
      <c r="C1" s="15"/>
      <c r="D1" s="15"/>
      <c r="E1" s="15"/>
    </row>
    <row r="2" spans="1:5" x14ac:dyDescent="0.25">
      <c r="A2" t="s">
        <v>21</v>
      </c>
    </row>
    <row r="4" spans="1:5" x14ac:dyDescent="0.25">
      <c r="B4" t="s">
        <v>1</v>
      </c>
      <c r="C4" s="5">
        <v>83</v>
      </c>
      <c r="D4" t="s">
        <v>20</v>
      </c>
    </row>
    <row r="5" spans="1:5" x14ac:dyDescent="0.25">
      <c r="B5" t="s">
        <v>2</v>
      </c>
      <c r="C5" s="5">
        <v>20</v>
      </c>
      <c r="D5" t="s">
        <v>20</v>
      </c>
    </row>
    <row r="6" spans="1:5" x14ac:dyDescent="0.25">
      <c r="B6" t="s">
        <v>3</v>
      </c>
      <c r="C6" s="5">
        <v>17.25</v>
      </c>
      <c r="D6" t="s">
        <v>20</v>
      </c>
    </row>
    <row r="7" spans="1:5" x14ac:dyDescent="0.25">
      <c r="B7" t="s">
        <v>13</v>
      </c>
      <c r="C7" s="5">
        <v>3</v>
      </c>
    </row>
    <row r="8" spans="1:5" x14ac:dyDescent="0.25">
      <c r="A8" s="7"/>
      <c r="B8" s="7"/>
      <c r="C8" s="8"/>
      <c r="D8" s="7"/>
      <c r="E8" s="7"/>
    </row>
    <row r="9" spans="1:5" x14ac:dyDescent="0.25">
      <c r="A9" s="16" t="s">
        <v>15</v>
      </c>
      <c r="B9" s="16"/>
      <c r="C9" s="16"/>
      <c r="D9" s="16"/>
      <c r="E9" s="16"/>
    </row>
    <row r="10" spans="1:5" x14ac:dyDescent="0.25">
      <c r="A10" s="9" t="s">
        <v>11</v>
      </c>
      <c r="B10" s="9" t="s">
        <v>4</v>
      </c>
      <c r="C10" s="9" t="s">
        <v>6</v>
      </c>
      <c r="D10" s="9" t="s">
        <v>7</v>
      </c>
      <c r="E10" s="9" t="s">
        <v>8</v>
      </c>
    </row>
    <row r="11" spans="1:5" x14ac:dyDescent="0.25">
      <c r="A11" s="9">
        <f>Sheet2!A11</f>
        <v>1</v>
      </c>
      <c r="B11" s="17" t="s">
        <v>5</v>
      </c>
      <c r="C11" s="10">
        <f>Sheet2!C11</f>
        <v>83</v>
      </c>
      <c r="D11" s="10">
        <f>Sheet2!D11</f>
        <v>2.5</v>
      </c>
      <c r="E11" s="10">
        <f>Sheet2!E11</f>
        <v>0.75</v>
      </c>
    </row>
    <row r="12" spans="1:5" x14ac:dyDescent="0.25">
      <c r="A12" s="9">
        <f>Sheet2!A12</f>
        <v>1</v>
      </c>
      <c r="B12" s="18" t="s">
        <v>9</v>
      </c>
      <c r="C12" s="10">
        <f>Sheet2!C12</f>
        <v>83</v>
      </c>
      <c r="D12" s="10">
        <f>Sheet2!D12</f>
        <v>1.5</v>
      </c>
      <c r="E12" s="10">
        <f>Sheet2!E12</f>
        <v>0.75</v>
      </c>
    </row>
    <row r="13" spans="1:5" x14ac:dyDescent="0.25">
      <c r="A13" s="9">
        <f>Sheet2!A13</f>
        <v>4</v>
      </c>
      <c r="B13" s="19" t="s">
        <v>27</v>
      </c>
      <c r="C13" s="10">
        <f>Sheet2!C13</f>
        <v>15.25</v>
      </c>
      <c r="D13" s="10">
        <f>Sheet2!D13</f>
        <v>1.5</v>
      </c>
      <c r="E13" s="10">
        <f>Sheet2!E13</f>
        <v>0.75</v>
      </c>
    </row>
    <row r="14" spans="1:5" x14ac:dyDescent="0.25">
      <c r="A14" s="9">
        <f>Sheet2!A14</f>
        <v>3</v>
      </c>
      <c r="B14" s="20" t="s">
        <v>12</v>
      </c>
      <c r="C14" s="11">
        <f>Sheet2!C14</f>
        <v>25.666666666666668</v>
      </c>
      <c r="D14" s="10">
        <f>Sheet2!D14</f>
        <v>1.5</v>
      </c>
      <c r="E14" s="10">
        <f>Sheet2!E14</f>
        <v>0.75</v>
      </c>
    </row>
    <row r="15" spans="1:5" x14ac:dyDescent="0.25">
      <c r="A15" s="9">
        <f>Sheet2!A15</f>
        <v>4</v>
      </c>
      <c r="B15" s="21" t="s">
        <v>14</v>
      </c>
      <c r="C15" s="10">
        <f>Sheet2!C15</f>
        <v>19.25</v>
      </c>
      <c r="D15" s="10">
        <f>Sheet2!D15</f>
        <v>16.5</v>
      </c>
      <c r="E15" s="10">
        <f>Sheet2!E15</f>
        <v>0.75</v>
      </c>
    </row>
    <row r="16" spans="1:5" x14ac:dyDescent="0.25">
      <c r="A16" s="9">
        <f>Sheet2!A16</f>
        <v>4</v>
      </c>
      <c r="B16" s="22" t="s">
        <v>16</v>
      </c>
      <c r="C16" s="11">
        <f>Sheet2!C16</f>
        <v>27.291666666666668</v>
      </c>
      <c r="D16" s="10">
        <f>Sheet2!D16</f>
        <v>16.5</v>
      </c>
      <c r="E16" s="10">
        <f>Sheet2!E16</f>
        <v>0.5</v>
      </c>
    </row>
    <row r="17" spans="1:5" x14ac:dyDescent="0.25">
      <c r="A17" s="9">
        <f>Sheet2!A17</f>
        <v>2</v>
      </c>
      <c r="B17" s="23" t="s">
        <v>17</v>
      </c>
      <c r="C17" s="11">
        <f>Sheet2!C17</f>
        <v>26.916666666666668</v>
      </c>
      <c r="D17" s="10">
        <f>Sheet2!D17</f>
        <v>16.5</v>
      </c>
      <c r="E17" s="10">
        <f>Sheet2!E17</f>
        <v>0.5</v>
      </c>
    </row>
    <row r="18" spans="1:5" x14ac:dyDescent="0.25">
      <c r="A18" s="9">
        <f>Sheet2!A18</f>
        <v>1</v>
      </c>
      <c r="B18" s="24" t="s">
        <v>18</v>
      </c>
      <c r="C18" s="10">
        <f>Sheet2!C18</f>
        <v>83</v>
      </c>
      <c r="D18" s="10">
        <f>Sheet2!D18</f>
        <v>17</v>
      </c>
      <c r="E18" s="10">
        <f>Sheet2!E18</f>
        <v>0.75</v>
      </c>
    </row>
    <row r="19" spans="1:5" x14ac:dyDescent="0.25">
      <c r="A19" s="9">
        <f>Sheet2!A19</f>
        <v>1</v>
      </c>
      <c r="B19" s="25" t="s">
        <v>19</v>
      </c>
      <c r="C19" s="10">
        <f>Sheet2!C19</f>
        <v>83</v>
      </c>
      <c r="D19" s="10">
        <f>Sheet2!D19</f>
        <v>0.25</v>
      </c>
      <c r="E19" s="10">
        <f>Sheet2!E19</f>
        <v>0.75</v>
      </c>
    </row>
    <row r="20" spans="1:5" x14ac:dyDescent="0.25">
      <c r="A20" s="3"/>
      <c r="B20" s="3"/>
      <c r="C20" s="2"/>
      <c r="D20" s="2"/>
      <c r="E20" s="2"/>
    </row>
    <row r="21" spans="1:5" x14ac:dyDescent="0.25">
      <c r="A21" s="15" t="s">
        <v>24</v>
      </c>
      <c r="B21" s="15"/>
      <c r="C21" s="15"/>
      <c r="D21" s="15"/>
      <c r="E21" s="15"/>
    </row>
    <row r="22" spans="1:5" x14ac:dyDescent="0.25">
      <c r="B22" s="4" t="str">
        <f>Sheet2!B22</f>
        <v>K</v>
      </c>
      <c r="C22" s="4">
        <f>Sheet2!C22</f>
        <v>25.666666666666668</v>
      </c>
    </row>
    <row r="23" spans="1:5" x14ac:dyDescent="0.25">
      <c r="B23" s="2" t="str">
        <f>Sheet2!B23</f>
        <v>L</v>
      </c>
      <c r="C23" s="2">
        <f>Sheet2!C23</f>
        <v>6.875</v>
      </c>
    </row>
    <row r="24" spans="1:5" x14ac:dyDescent="0.25">
      <c r="A24" s="3"/>
      <c r="B24" s="2" t="str">
        <f>Sheet2!B24</f>
        <v>M</v>
      </c>
      <c r="C24" s="2">
        <f>Sheet2!C24</f>
        <v>27.541666666666668</v>
      </c>
      <c r="D24" s="2"/>
      <c r="E24" s="2"/>
    </row>
    <row r="25" spans="1:5" x14ac:dyDescent="0.25">
      <c r="A25" s="3"/>
      <c r="B25" s="2" t="str">
        <f>Sheet2!B25</f>
        <v>N</v>
      </c>
      <c r="C25" s="2">
        <f>Sheet2!C25</f>
        <v>10.875</v>
      </c>
      <c r="D25" s="2"/>
      <c r="E25" s="2"/>
    </row>
    <row r="26" spans="1:5" x14ac:dyDescent="0.25">
      <c r="A26" s="3"/>
      <c r="B26" s="3"/>
      <c r="C26" s="2"/>
      <c r="D26" s="2"/>
      <c r="E26" s="2"/>
    </row>
    <row r="27" spans="1:5" x14ac:dyDescent="0.25">
      <c r="A27" s="3"/>
      <c r="B27" s="3"/>
      <c r="C27" s="2"/>
      <c r="D27" s="2"/>
      <c r="E27" s="2"/>
    </row>
    <row r="28" spans="1:5" x14ac:dyDescent="0.25">
      <c r="A28" s="3"/>
      <c r="B28" s="3"/>
      <c r="C28" s="2"/>
      <c r="D28" s="2"/>
      <c r="E28" s="2"/>
    </row>
    <row r="29" spans="1:5" x14ac:dyDescent="0.25">
      <c r="A29" s="3"/>
      <c r="B29" s="3"/>
      <c r="C29" s="2"/>
      <c r="D29" s="2"/>
      <c r="E29" s="2"/>
    </row>
    <row r="30" spans="1:5" x14ac:dyDescent="0.25">
      <c r="B30" s="3"/>
      <c r="C30" s="2"/>
      <c r="D30" s="2"/>
      <c r="E30" s="2"/>
    </row>
    <row r="31" spans="1:5" x14ac:dyDescent="0.25">
      <c r="C31" s="1"/>
      <c r="D31" s="1"/>
      <c r="E31" s="1"/>
    </row>
    <row r="32" spans="1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</sheetData>
  <sheetProtection selectLockedCells="1"/>
  <mergeCells count="3">
    <mergeCell ref="A1:E1"/>
    <mergeCell ref="A9:E9"/>
    <mergeCell ref="A21:E21"/>
  </mergeCells>
  <pageMargins left="0.7" right="0.7" top="0.75" bottom="0.75" header="0.3" footer="0.3"/>
  <pageSetup orientation="portrait" r:id="rId1"/>
  <webPublishItems count="1">
    <webPublishItem id="9479" divId="customizable shoe-shelf bench_9479" sourceType="printArea" destinationFile="C:\Users\Amy\Pictures\hertoolbelt\mudroom\Shoe Shelf\customizable shoe-shelf bench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25" sqref="D25"/>
    </sheetView>
  </sheetViews>
  <sheetFormatPr defaultRowHeight="15" x14ac:dyDescent="0.25"/>
  <sheetData>
    <row r="1" spans="1:5" x14ac:dyDescent="0.25">
      <c r="A1" s="15" t="s">
        <v>0</v>
      </c>
      <c r="B1" s="15"/>
      <c r="C1" s="15"/>
      <c r="D1" s="15"/>
      <c r="E1" s="15"/>
    </row>
    <row r="2" spans="1:5" x14ac:dyDescent="0.25">
      <c r="A2" t="s">
        <v>21</v>
      </c>
    </row>
    <row r="4" spans="1:5" x14ac:dyDescent="0.25">
      <c r="B4" t="s">
        <v>1</v>
      </c>
      <c r="C4" s="5">
        <f>Sheet1!C4</f>
        <v>83</v>
      </c>
      <c r="D4" t="s">
        <v>20</v>
      </c>
    </row>
    <row r="5" spans="1:5" x14ac:dyDescent="0.25">
      <c r="B5" t="s">
        <v>2</v>
      </c>
      <c r="C5" s="5">
        <f>Sheet1!C5</f>
        <v>20</v>
      </c>
      <c r="D5" t="s">
        <v>20</v>
      </c>
    </row>
    <row r="6" spans="1:5" x14ac:dyDescent="0.25">
      <c r="B6" t="s">
        <v>3</v>
      </c>
      <c r="C6" s="5">
        <f>Sheet1!C6</f>
        <v>17.25</v>
      </c>
      <c r="D6" t="s">
        <v>20</v>
      </c>
    </row>
    <row r="7" spans="1:5" x14ac:dyDescent="0.25">
      <c r="B7" t="s">
        <v>13</v>
      </c>
      <c r="C7" s="5">
        <f>Sheet1!C7</f>
        <v>3</v>
      </c>
    </row>
    <row r="8" spans="1:5" x14ac:dyDescent="0.25">
      <c r="C8" s="6"/>
    </row>
    <row r="9" spans="1:5" x14ac:dyDescent="0.25">
      <c r="A9" s="15" t="s">
        <v>15</v>
      </c>
      <c r="B9" s="15"/>
      <c r="C9" s="15"/>
      <c r="D9" s="15"/>
      <c r="E9" s="15"/>
    </row>
    <row r="10" spans="1:5" x14ac:dyDescent="0.25">
      <c r="A10" s="3" t="s">
        <v>11</v>
      </c>
      <c r="B10" s="3" t="s">
        <v>4</v>
      </c>
      <c r="C10" s="3" t="s">
        <v>6</v>
      </c>
      <c r="D10" s="3" t="s">
        <v>7</v>
      </c>
      <c r="E10" s="3" t="s">
        <v>8</v>
      </c>
    </row>
    <row r="11" spans="1:5" x14ac:dyDescent="0.25">
      <c r="A11" s="3">
        <v>1</v>
      </c>
      <c r="B11" s="3" t="s">
        <v>5</v>
      </c>
      <c r="C11" s="2">
        <f>C4</f>
        <v>83</v>
      </c>
      <c r="D11" s="2">
        <v>2.5</v>
      </c>
      <c r="E11" s="2">
        <v>0.75</v>
      </c>
    </row>
    <row r="12" spans="1:5" x14ac:dyDescent="0.25">
      <c r="A12" s="3">
        <v>1</v>
      </c>
      <c r="B12" s="3" t="s">
        <v>9</v>
      </c>
      <c r="C12" s="2">
        <f>C4</f>
        <v>83</v>
      </c>
      <c r="D12" s="2">
        <v>1.5</v>
      </c>
      <c r="E12" s="2">
        <v>0.75</v>
      </c>
    </row>
    <row r="13" spans="1:5" x14ac:dyDescent="0.25">
      <c r="A13" s="12">
        <f>1+C7</f>
        <v>4</v>
      </c>
      <c r="B13" s="3" t="s">
        <v>10</v>
      </c>
      <c r="C13" s="2">
        <f>C5-0.75-(D11+D12)</f>
        <v>15.25</v>
      </c>
      <c r="D13" s="2">
        <v>1.5</v>
      </c>
      <c r="E13" s="2">
        <v>0.75</v>
      </c>
    </row>
    <row r="14" spans="1:5" x14ac:dyDescent="0.25">
      <c r="A14" s="12">
        <f>C7</f>
        <v>3</v>
      </c>
      <c r="B14" s="3" t="s">
        <v>12</v>
      </c>
      <c r="C14" s="4">
        <f>(C4-A13*D13)/C7</f>
        <v>25.666666666666668</v>
      </c>
      <c r="D14" s="2">
        <v>1.5</v>
      </c>
      <c r="E14" s="2">
        <v>0.75</v>
      </c>
    </row>
    <row r="15" spans="1:5" x14ac:dyDescent="0.25">
      <c r="A15" s="2">
        <f>1+C7</f>
        <v>4</v>
      </c>
      <c r="B15" s="3" t="s">
        <v>14</v>
      </c>
      <c r="C15" s="2">
        <f>C5-0.75</f>
        <v>19.25</v>
      </c>
      <c r="D15" s="2">
        <f>C6-0.25-0.5</f>
        <v>16.5</v>
      </c>
      <c r="E15" s="2">
        <v>0.75</v>
      </c>
    </row>
    <row r="16" spans="1:5" x14ac:dyDescent="0.25">
      <c r="A16" s="2">
        <f>2*C7-IF(C7&gt;2, A17,0)</f>
        <v>4</v>
      </c>
      <c r="B16" s="3" t="s">
        <v>16</v>
      </c>
      <c r="C16" s="4">
        <f>C14+(3/8+1/4)+(3/4+1/4)</f>
        <v>27.291666666666668</v>
      </c>
      <c r="D16" s="2">
        <f>D15</f>
        <v>16.5</v>
      </c>
      <c r="E16" s="2">
        <v>0.5</v>
      </c>
    </row>
    <row r="17" spans="1:5" x14ac:dyDescent="0.25">
      <c r="A17" s="3">
        <f>IF(C7&gt;2,(C7-2)*2,0)</f>
        <v>2</v>
      </c>
      <c r="B17" s="3" t="s">
        <v>17</v>
      </c>
      <c r="C17" s="4">
        <f>IF(C7&gt;2, C14+2*(3/8+1/4), 0)</f>
        <v>26.916666666666668</v>
      </c>
      <c r="D17" s="2">
        <f>IF(C7&gt;2, D16, 0)</f>
        <v>16.5</v>
      </c>
      <c r="E17" s="2">
        <f>IF(C7&gt;2, 0.5, 0)</f>
        <v>0.5</v>
      </c>
    </row>
    <row r="18" spans="1:5" x14ac:dyDescent="0.25">
      <c r="A18" s="3">
        <v>1</v>
      </c>
      <c r="B18" s="3" t="s">
        <v>18</v>
      </c>
      <c r="C18" s="2">
        <f>C4</f>
        <v>83</v>
      </c>
      <c r="D18" s="2">
        <f>C6-0.25</f>
        <v>17</v>
      </c>
      <c r="E18" s="2">
        <v>0.75</v>
      </c>
    </row>
    <row r="19" spans="1:5" x14ac:dyDescent="0.25">
      <c r="A19" s="3">
        <v>1</v>
      </c>
      <c r="B19" s="3" t="s">
        <v>19</v>
      </c>
      <c r="C19" s="2">
        <f>C18</f>
        <v>83</v>
      </c>
      <c r="D19" s="2">
        <f>C6-D18</f>
        <v>0.25</v>
      </c>
      <c r="E19" s="2">
        <v>0.75</v>
      </c>
    </row>
    <row r="20" spans="1:5" x14ac:dyDescent="0.25">
      <c r="B20" s="3"/>
    </row>
    <row r="21" spans="1:5" x14ac:dyDescent="0.25">
      <c r="A21" s="15" t="s">
        <v>24</v>
      </c>
      <c r="B21" s="15"/>
      <c r="C21" s="15"/>
      <c r="D21" s="15"/>
      <c r="E21" s="15"/>
    </row>
    <row r="22" spans="1:5" x14ac:dyDescent="0.25">
      <c r="B22" s="13" t="s">
        <v>23</v>
      </c>
      <c r="C22" s="14">
        <f>C14</f>
        <v>25.666666666666668</v>
      </c>
    </row>
    <row r="23" spans="1:5" x14ac:dyDescent="0.25">
      <c r="B23" s="13" t="s">
        <v>22</v>
      </c>
      <c r="C23" s="1">
        <f>(C13-D14)/2</f>
        <v>6.875</v>
      </c>
    </row>
    <row r="24" spans="1:5" x14ac:dyDescent="0.25">
      <c r="B24" s="13" t="s">
        <v>25</v>
      </c>
      <c r="C24" s="14">
        <f>IF(C7&lt;2, 0, C14+(D13+3/8))</f>
        <v>27.541666666666668</v>
      </c>
    </row>
    <row r="25" spans="1:5" x14ac:dyDescent="0.25">
      <c r="B25" s="13" t="s">
        <v>26</v>
      </c>
      <c r="C25" s="1">
        <f>D11+C23+D14</f>
        <v>10.875</v>
      </c>
    </row>
  </sheetData>
  <sheetProtection password="D3F1" sheet="1" objects="1" scenarios="1"/>
  <mergeCells count="3">
    <mergeCell ref="A1:E1"/>
    <mergeCell ref="A9:E9"/>
    <mergeCell ref="A21:E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cp:lastPrinted>2014-09-30T15:37:31Z</cp:lastPrinted>
  <dcterms:created xsi:type="dcterms:W3CDTF">2014-09-29T20:49:25Z</dcterms:created>
  <dcterms:modified xsi:type="dcterms:W3CDTF">2014-09-30T15:40:27Z</dcterms:modified>
</cp:coreProperties>
</file>